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Sheet1!$A$1:$H$87</definedName>
  </definedNames>
  <calcPr calcId="145621"/>
</workbook>
</file>

<file path=xl/calcChain.xml><?xml version="1.0" encoding="utf-8"?>
<calcChain xmlns="http://schemas.openxmlformats.org/spreadsheetml/2006/main">
  <c r="E112" i="1" l="1"/>
  <c r="E105" i="1"/>
  <c r="E62" i="1"/>
  <c r="E59" i="1"/>
  <c r="H39" i="1"/>
  <c r="H21" i="1"/>
  <c r="H24" i="1"/>
  <c r="H28" i="1"/>
  <c r="H19" i="1"/>
  <c r="H31" i="1" l="1"/>
  <c r="H48" i="1"/>
  <c r="H16" i="1" l="1"/>
  <c r="H27" i="1" l="1"/>
  <c r="H18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<sst xmlns="http://schemas.openxmlformats.org/spreadsheetml/2006/main" count="259" uniqueCount="154">
  <si>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</si>
  <si>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</si>
  <si>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</si>
  <si>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</si>
  <si>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</si>
  <si>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</si>
  <si>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</si>
  <si>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</si>
  <si>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</si>
  <si>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</si>
  <si>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</si>
  <si>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</si>
  <si>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</si>
  <si>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</si>
  <si>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</si>
  <si>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</si>
  <si>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</si>
  <si>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</si>
  <si>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</si>
  <si>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</si>
  <si>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</si>
  <si>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</si>
  <si>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</si>
  <si>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</si>
  <si>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</si>
  <si>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Dana:23.05.2019</t>
  </si>
  <si>
    <t>Primljena i neutrošena participacija od 23.05.2019</t>
  </si>
  <si>
    <t>Izvršena plaćanja prema dobavljačima na dan 23.05.2019</t>
  </si>
  <si>
    <t>426751</t>
  </si>
  <si>
    <t>FarmaLogist</t>
  </si>
  <si>
    <t>Vega</t>
  </si>
  <si>
    <t>30476/19</t>
  </si>
  <si>
    <t>355565/19</t>
  </si>
  <si>
    <t>UKUPNO LEKOVI</t>
  </si>
  <si>
    <t>426111</t>
  </si>
  <si>
    <t>NIS ad</t>
  </si>
  <si>
    <t>Benzin za vozila</t>
  </si>
  <si>
    <t>9003072436</t>
  </si>
  <si>
    <t>421211</t>
  </si>
  <si>
    <t>Elektroprivreda Srbije-RFZO</t>
  </si>
  <si>
    <t>Usluge za električnu energiju</t>
  </si>
  <si>
    <t>60-4012761053-1903</t>
  </si>
  <si>
    <t>UKUPNO ENERGENTI</t>
  </si>
  <si>
    <t>425211</t>
  </si>
  <si>
    <t>Autocentar Toplica</t>
  </si>
  <si>
    <t>Mehaničke popravke</t>
  </si>
  <si>
    <t>19-F02-00249</t>
  </si>
  <si>
    <t>19-F02-00255</t>
  </si>
  <si>
    <t>Auto-Mirkos</t>
  </si>
  <si>
    <t>19-40-1329</t>
  </si>
  <si>
    <t>425291</t>
  </si>
  <si>
    <t>Autocentar Marković</t>
  </si>
  <si>
    <t>Tekuće popravke i održavanje proizvodne opreme</t>
  </si>
  <si>
    <t>112/19</t>
  </si>
  <si>
    <t>425115</t>
  </si>
  <si>
    <t>Aqva Marija</t>
  </si>
  <si>
    <t>Radovi na vodovodu i kanalizaciji</t>
  </si>
  <si>
    <t>145</t>
  </si>
  <si>
    <t>154-19</t>
  </si>
  <si>
    <t>159-19</t>
  </si>
  <si>
    <t>426791</t>
  </si>
  <si>
    <t>Dunavplast</t>
  </si>
  <si>
    <t>Ostali medicisnki i laboratorijski materijal</t>
  </si>
  <si>
    <t>19-300-000902</t>
  </si>
  <si>
    <t>426491</t>
  </si>
  <si>
    <t>Delmax</t>
  </si>
  <si>
    <t>Ostali materijal za prevozan sredstva</t>
  </si>
  <si>
    <t>547</t>
  </si>
  <si>
    <t>426413</t>
  </si>
  <si>
    <t>Ulja i maziva</t>
  </si>
  <si>
    <t>GrafArt</t>
  </si>
  <si>
    <t>Kancelarijski materijal</t>
  </si>
  <si>
    <t>010205</t>
  </si>
  <si>
    <t>421422</t>
  </si>
  <si>
    <t>JP PTT Saobraćaj Srbija</t>
  </si>
  <si>
    <t>Usluge dostave</t>
  </si>
  <si>
    <t>1919000210205610</t>
  </si>
  <si>
    <t>421311</t>
  </si>
  <si>
    <t>JKP ViK</t>
  </si>
  <si>
    <t>Usluge vodovoda i kanalizacije</t>
  </si>
  <si>
    <t>55-1-000676-08202104</t>
  </si>
  <si>
    <t>64-1-000676-08202101</t>
  </si>
  <si>
    <t>67-1-000676-08202100</t>
  </si>
  <si>
    <t>61-1-000676-08202102</t>
  </si>
  <si>
    <t>58-1-000676-08202103</t>
  </si>
  <si>
    <t>52-1-000676-08202105</t>
  </si>
  <si>
    <t>Lavija</t>
  </si>
  <si>
    <t>717/2019</t>
  </si>
  <si>
    <t>421411</t>
  </si>
  <si>
    <t>MTS-012</t>
  </si>
  <si>
    <t>Telefon</t>
  </si>
  <si>
    <t>61-211-012-1069503</t>
  </si>
  <si>
    <t>421412</t>
  </si>
  <si>
    <t>Internet</t>
  </si>
  <si>
    <t>423432</t>
  </si>
  <si>
    <t>NIPD Reč naroda</t>
  </si>
  <si>
    <t xml:space="preserve">Objavljivanje tendera </t>
  </si>
  <si>
    <t>533-462</t>
  </si>
  <si>
    <t>425117</t>
  </si>
  <si>
    <t>MV elektro</t>
  </si>
  <si>
    <t>Električne instalacije</t>
  </si>
  <si>
    <t>19-F02-01-00026</t>
  </si>
  <si>
    <t>423212</t>
  </si>
  <si>
    <t>Razvigor</t>
  </si>
  <si>
    <t>Usluge održavanja softvera</t>
  </si>
  <si>
    <t>53/19</t>
  </si>
  <si>
    <t>SaGraf</t>
  </si>
  <si>
    <t>73/19</t>
  </si>
  <si>
    <t>SBB</t>
  </si>
  <si>
    <t>103012731201904</t>
  </si>
  <si>
    <t>196010620201904</t>
  </si>
  <si>
    <t>901205987201904</t>
  </si>
  <si>
    <t>Telenor</t>
  </si>
  <si>
    <t>32-03966746-1904</t>
  </si>
  <si>
    <t>426911</t>
  </si>
  <si>
    <t>Tehnomarket</t>
  </si>
  <si>
    <t>Potrošni materijal</t>
  </si>
  <si>
    <t>099/2019</t>
  </si>
  <si>
    <t>425251</t>
  </si>
  <si>
    <t>Tekuće popravke i održavanje medicinske opreme</t>
  </si>
  <si>
    <t>95/2019</t>
  </si>
  <si>
    <t>115/2019</t>
  </si>
  <si>
    <t>TNT Team</t>
  </si>
  <si>
    <t>00057</t>
  </si>
  <si>
    <t>Visaris</t>
  </si>
  <si>
    <t>5-165-19</t>
  </si>
  <si>
    <t>424331</t>
  </si>
  <si>
    <t>ZZJZ</t>
  </si>
  <si>
    <t>Usluge javnog zdravstva</t>
  </si>
  <si>
    <t>2531/2019</t>
  </si>
  <si>
    <t>426913</t>
  </si>
  <si>
    <t>MTS-062</t>
  </si>
  <si>
    <t>Alat i inventar</t>
  </si>
  <si>
    <t>07-211-062-1069504</t>
  </si>
  <si>
    <t>421414</t>
  </si>
  <si>
    <t>Usluge mobilnog telefona</t>
  </si>
  <si>
    <t>423611</t>
  </si>
  <si>
    <t>Lavexsanco</t>
  </si>
  <si>
    <t>Pranje veša</t>
  </si>
  <si>
    <t>3/19</t>
  </si>
  <si>
    <t>4/19</t>
  </si>
  <si>
    <t>8/19</t>
  </si>
  <si>
    <t>UKUPNO MATERIJALNI TROŠKOVI</t>
  </si>
  <si>
    <t>421512</t>
  </si>
  <si>
    <t>Dunav osiguranje</t>
  </si>
  <si>
    <t>Registracija vozila</t>
  </si>
  <si>
    <t>482131</t>
  </si>
  <si>
    <t>Komunalna taksa</t>
  </si>
  <si>
    <t>Porez na vozilo</t>
  </si>
  <si>
    <t>MUP-nalepnice</t>
  </si>
  <si>
    <t>NBS-tablice</t>
  </si>
  <si>
    <t>421111</t>
  </si>
  <si>
    <t>Potvrda registraciju</t>
  </si>
  <si>
    <t>UKUPNO REGISTRACIJA PO104-ZJ-RENAULT KANGOO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</si>
</sst>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9" fontId="4" fillId="5" borderId="1" xfId="1" applyNumberFormat="1" applyFill="1" applyBorder="1"/>
    <xf numFmtId="0" fontId="4" fillId="5" borderId="1" xfId="1" applyFill="1" applyBorder="1"/>
    <xf numFmtId="4" fontId="5" fillId="5" borderId="1" xfId="1" applyNumberFormat="1" applyFont="1" applyFill="1" applyBorder="1" applyAlignment="1">
      <alignment horizontal="center"/>
    </xf>
    <xf numFmtId="4" fontId="5" fillId="5" borderId="1" xfId="1" applyNumberFormat="1" applyFont="1" applyFill="1" applyBorder="1"/>
    <xf numFmtId="49" fontId="5" fillId="5" borderId="1" xfId="1" applyNumberFormat="1" applyFont="1" applyFill="1" applyBorder="1"/>
    <xf numFmtId="0" fontId="5" fillId="5" borderId="1" xfId="1" applyFont="1" applyFill="1" applyBorder="1"/>
    <xf numFmtId="4" fontId="6" fillId="0" borderId="1" xfId="1" applyNumberFormat="1" applyFont="1" applyBorder="1" applyAlignment="1">
      <alignment horizontal="left"/>
    </xf>
    <xf numFmtId="0" fontId="4" fillId="0" borderId="2" xfId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2"/>
  <sheetViews>
    <sheetView tabSelected="1" zoomScaleNormal="100" workbookViewId="0">
      <selection activeCell="B19" sqref="B19:F19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8" t="s">
        <v>0</v>
      </c>
      <c r="D2" s="28"/>
      <c r="E2" s="28"/>
      <c r="F2" s="28"/>
      <c r="G2" s="28"/>
    </row>
    <row r="4" spans="2:15" x14ac:dyDescent="0.25">
      <c r="B4" s="29" t="s">
        <v>1</v>
      </c>
      <c r="C4" s="29"/>
      <c r="D4" s="29"/>
    </row>
    <row r="5" spans="2:15" x14ac:dyDescent="0.25">
      <c r="B5" s="29" t="s">
        <v>7</v>
      </c>
      <c r="C5" s="29"/>
      <c r="D5" s="29"/>
    </row>
    <row r="6" spans="2:15" x14ac:dyDescent="0.25">
      <c r="B6" s="29" t="s">
        <v>8</v>
      </c>
      <c r="C6" s="29"/>
      <c r="D6" s="29"/>
    </row>
    <row r="7" spans="2:15" x14ac:dyDescent="0.25">
      <c r="I7" s="14"/>
      <c r="J7" s="14"/>
    </row>
    <row r="8" spans="2:15" x14ac:dyDescent="0.25">
      <c r="C8" s="30" t="s">
        <v>25</v>
      </c>
      <c r="D8" s="30"/>
      <c r="E8" s="30"/>
      <c r="F8" s="30"/>
      <c r="G8" s="30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I11" s="14"/>
      <c r="J11" s="14"/>
      <c r="K11" s="35"/>
      <c r="L11" s="35"/>
      <c r="M11" s="35"/>
      <c r="N11" s="35"/>
      <c r="O11" s="35"/>
    </row>
    <row r="12" spans="2:15" x14ac:dyDescent="0.25">
      <c r="B12" s="37" t="s">
        <v>20</v>
      </c>
      <c r="C12" s="37"/>
      <c r="D12" s="37"/>
      <c r="E12" s="37"/>
      <c r="F12" s="37"/>
      <c r="G12" s="18">
        <v>43608</v>
      </c>
      <c r="H12" s="3">
        <v>3987064.29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36" t="s">
        <v>9</v>
      </c>
      <c r="C13" s="36"/>
      <c r="D13" s="36"/>
      <c r="E13" s="36"/>
      <c r="F13" s="36"/>
      <c r="G13" s="18">
        <v>43608</v>
      </c>
      <c r="H13" s="3">
        <f>H14+H25-H32-H42</f>
        <v>3931065.6999999988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8" t="s">
        <v>23</v>
      </c>
      <c r="C14" s="38"/>
      <c r="D14" s="38"/>
      <c r="E14" s="38"/>
      <c r="F14" s="38"/>
      <c r="G14" s="4"/>
      <c r="H14" s="5">
        <f>H15+H16+H17+H18+H19+H20+H21+H22+H23+H24</f>
        <v>6220198.379999999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5" t="s">
        <v>10</v>
      </c>
      <c r="C15" s="26"/>
      <c r="D15" s="26"/>
      <c r="E15" s="26"/>
      <c r="F15" s="27"/>
      <c r="G15" s="15"/>
      <c r="H15" s="13">
        <v>0</v>
      </c>
      <c r="I15" s="14"/>
      <c r="J15" s="14"/>
      <c r="K15" s="11"/>
    </row>
    <row r="16" spans="2:15" x14ac:dyDescent="0.25">
      <c r="B16" s="25" t="s">
        <v>11</v>
      </c>
      <c r="C16" s="26"/>
      <c r="D16" s="26"/>
      <c r="E16" s="26"/>
      <c r="F16" s="27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5" t="s">
        <v>12</v>
      </c>
      <c r="C17" s="26"/>
      <c r="D17" s="26"/>
      <c r="E17" s="26"/>
      <c r="F17" s="27"/>
      <c r="G17" s="15"/>
      <c r="H17" s="13">
        <v>581250</v>
      </c>
      <c r="I17" s="14"/>
      <c r="J17" s="14"/>
    </row>
    <row r="18" spans="2:13" x14ac:dyDescent="0.25">
      <c r="B18" s="25" t="s">
        <v>19</v>
      </c>
      <c r="C18" s="26"/>
      <c r="D18" s="26"/>
      <c r="E18" s="26"/>
      <c r="F18" s="27"/>
      <c r="G18" s="15"/>
      <c r="H18" s="13">
        <f>481977.26-481977.26</f>
        <v>0</v>
      </c>
      <c r="I18" s="14"/>
      <c r="J18" s="14"/>
    </row>
    <row r="19" spans="2:13" x14ac:dyDescent="0.25">
      <c r="B19" s="37" t="s">
        <v>2</v>
      </c>
      <c r="C19" s="37"/>
      <c r="D19" s="37"/>
      <c r="E19" s="37"/>
      <c r="F19" s="37"/>
      <c r="G19" s="15"/>
      <c r="H19" s="13">
        <f>480802.02+1186875</f>
        <v>1667677.02</v>
      </c>
      <c r="I19" s="14"/>
      <c r="J19" s="14"/>
    </row>
    <row r="20" spans="2:13" x14ac:dyDescent="0.25">
      <c r="B20" s="25" t="s">
        <v>3</v>
      </c>
      <c r="C20" s="26"/>
      <c r="D20" s="26"/>
      <c r="E20" s="26"/>
      <c r="F20" s="27"/>
      <c r="G20" s="15"/>
      <c r="H20" s="13">
        <v>955500</v>
      </c>
      <c r="I20" s="14"/>
      <c r="J20" s="14"/>
    </row>
    <row r="21" spans="2:13" x14ac:dyDescent="0.25">
      <c r="B21" s="25" t="s">
        <v>13</v>
      </c>
      <c r="C21" s="26"/>
      <c r="D21" s="26"/>
      <c r="E21" s="26"/>
      <c r="F21" s="27"/>
      <c r="G21" s="15"/>
      <c r="H21" s="13">
        <f>1063250-2348</f>
        <v>1060902</v>
      </c>
      <c r="I21" s="14"/>
      <c r="J21" s="14"/>
      <c r="K21" s="14"/>
      <c r="L21" s="11"/>
    </row>
    <row r="22" spans="2:13" x14ac:dyDescent="0.25">
      <c r="B22" s="25" t="s">
        <v>14</v>
      </c>
      <c r="C22" s="26"/>
      <c r="D22" s="26"/>
      <c r="E22" s="26"/>
      <c r="F22" s="27"/>
      <c r="G22" s="15"/>
      <c r="H22" s="13">
        <f>216501-216501</f>
        <v>0</v>
      </c>
      <c r="I22" s="14"/>
      <c r="J22" s="14"/>
      <c r="K22" s="11"/>
    </row>
    <row r="23" spans="2:13" x14ac:dyDescent="0.25">
      <c r="B23" s="25" t="s">
        <v>15</v>
      </c>
      <c r="C23" s="26"/>
      <c r="D23" s="26"/>
      <c r="E23" s="26"/>
      <c r="F23" s="27"/>
      <c r="G23" s="15"/>
      <c r="H23" s="13">
        <v>0</v>
      </c>
      <c r="I23" s="14"/>
      <c r="J23" s="14"/>
      <c r="K23" s="11"/>
      <c r="L23" s="11"/>
    </row>
    <row r="24" spans="2:13" x14ac:dyDescent="0.25">
      <c r="B24" s="37" t="s">
        <v>26</v>
      </c>
      <c r="C24" s="37"/>
      <c r="D24" s="37"/>
      <c r="E24" s="37"/>
      <c r="F24" s="37"/>
      <c r="G24" s="16"/>
      <c r="H24" s="13">
        <f>325035.17+7350</f>
        <v>332385.17</v>
      </c>
      <c r="I24" s="14"/>
      <c r="J24" s="14"/>
      <c r="K24" s="11"/>
      <c r="L24" s="11"/>
    </row>
    <row r="25" spans="2:13" x14ac:dyDescent="0.25">
      <c r="B25" s="38" t="s">
        <v>24</v>
      </c>
      <c r="C25" s="38"/>
      <c r="D25" s="38"/>
      <c r="E25" s="38"/>
      <c r="F25" s="38"/>
      <c r="G25" s="6"/>
      <c r="H25" s="5">
        <f>H26+H27+H28+H29+H30+H31</f>
        <v>340867.30000000005</v>
      </c>
      <c r="I25" s="14"/>
      <c r="J25" s="14"/>
      <c r="K25" s="11"/>
    </row>
    <row r="26" spans="2:13" x14ac:dyDescent="0.25">
      <c r="B26" s="25" t="s">
        <v>10</v>
      </c>
      <c r="C26" s="26"/>
      <c r="D26" s="26"/>
      <c r="E26" s="26"/>
      <c r="F26" s="27"/>
      <c r="G26" s="2"/>
      <c r="H26" s="13">
        <v>0</v>
      </c>
      <c r="I26" s="14"/>
      <c r="J26" s="14"/>
    </row>
    <row r="27" spans="2:13" x14ac:dyDescent="0.25">
      <c r="B27" s="25" t="s">
        <v>11</v>
      </c>
      <c r="C27" s="26"/>
      <c r="D27" s="26"/>
      <c r="E27" s="26"/>
      <c r="F27" s="27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5" t="s">
        <v>13</v>
      </c>
      <c r="C28" s="26"/>
      <c r="D28" s="26"/>
      <c r="E28" s="26"/>
      <c r="F28" s="27"/>
      <c r="G28" s="2"/>
      <c r="H28" s="13">
        <f>12665.19+179666.67</f>
        <v>192331.86000000002</v>
      </c>
      <c r="I28" s="14"/>
      <c r="J28" s="14"/>
      <c r="L28" s="11"/>
      <c r="M28" s="11"/>
    </row>
    <row r="29" spans="2:13" x14ac:dyDescent="0.25">
      <c r="B29" s="25" t="s">
        <v>14</v>
      </c>
      <c r="C29" s="26"/>
      <c r="D29" s="26"/>
      <c r="E29" s="26"/>
      <c r="F29" s="27"/>
      <c r="G29" s="2"/>
      <c r="H29" s="13">
        <v>0</v>
      </c>
      <c r="I29" s="14"/>
      <c r="J29" s="14"/>
    </row>
    <row r="30" spans="2:13" x14ac:dyDescent="0.25">
      <c r="B30" s="25" t="s">
        <v>15</v>
      </c>
      <c r="C30" s="26"/>
      <c r="D30" s="26"/>
      <c r="E30" s="26"/>
      <c r="F30" s="27"/>
      <c r="G30" s="2"/>
      <c r="H30" s="13">
        <f>116901.44-116901.44</f>
        <v>0</v>
      </c>
      <c r="I30" s="14"/>
      <c r="J30" s="14"/>
    </row>
    <row r="31" spans="2:13" x14ac:dyDescent="0.25">
      <c r="B31" s="25" t="s">
        <v>26</v>
      </c>
      <c r="C31" s="26"/>
      <c r="D31" s="26"/>
      <c r="E31" s="26"/>
      <c r="F31" s="27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4" t="s">
        <v>16</v>
      </c>
      <c r="C32" s="34"/>
      <c r="D32" s="34"/>
      <c r="E32" s="34"/>
      <c r="F32" s="34"/>
      <c r="G32" s="19">
        <v>43608</v>
      </c>
      <c r="H32" s="7">
        <f>H33+H34+H35+H36+H37+H38+H39+H40+H41</f>
        <v>2629999.98</v>
      </c>
      <c r="I32" s="14"/>
      <c r="J32" s="14"/>
    </row>
    <row r="33" spans="2:13" x14ac:dyDescent="0.25">
      <c r="B33" s="25" t="s">
        <v>10</v>
      </c>
      <c r="C33" s="26"/>
      <c r="D33" s="26"/>
      <c r="E33" s="26"/>
      <c r="F33" s="27"/>
      <c r="G33" s="16"/>
      <c r="H33" s="13">
        <v>0</v>
      </c>
      <c r="I33" s="14"/>
      <c r="J33" s="14"/>
    </row>
    <row r="34" spans="2:13" x14ac:dyDescent="0.25">
      <c r="B34" s="25" t="s">
        <v>11</v>
      </c>
      <c r="C34" s="26"/>
      <c r="D34" s="26"/>
      <c r="E34" s="26"/>
      <c r="F34" s="27"/>
      <c r="G34" s="16"/>
      <c r="H34" s="13">
        <v>0</v>
      </c>
      <c r="I34" s="14"/>
      <c r="J34" s="14"/>
    </row>
    <row r="35" spans="2:13" x14ac:dyDescent="0.25">
      <c r="B35" s="25" t="s">
        <v>12</v>
      </c>
      <c r="C35" s="26"/>
      <c r="D35" s="26"/>
      <c r="E35" s="26"/>
      <c r="F35" s="27"/>
      <c r="G35" s="16"/>
      <c r="H35" s="13">
        <v>581250</v>
      </c>
      <c r="I35" s="14"/>
      <c r="J35" s="14"/>
    </row>
    <row r="36" spans="2:13" x14ac:dyDescent="0.25">
      <c r="B36" s="25" t="s">
        <v>19</v>
      </c>
      <c r="C36" s="26"/>
      <c r="D36" s="26"/>
      <c r="E36" s="26"/>
      <c r="F36" s="27"/>
      <c r="G36" s="16"/>
      <c r="H36" s="13">
        <v>0</v>
      </c>
      <c r="I36" s="14"/>
      <c r="J36" s="14"/>
    </row>
    <row r="37" spans="2:13" x14ac:dyDescent="0.25">
      <c r="B37" s="37" t="s">
        <v>2</v>
      </c>
      <c r="C37" s="37"/>
      <c r="D37" s="37"/>
      <c r="E37" s="37"/>
      <c r="F37" s="37"/>
      <c r="G37" s="16"/>
      <c r="H37" s="13">
        <v>0</v>
      </c>
      <c r="I37" s="14"/>
      <c r="J37" s="14"/>
    </row>
    <row r="38" spans="2:13" x14ac:dyDescent="0.25">
      <c r="B38" s="25" t="s">
        <v>3</v>
      </c>
      <c r="C38" s="26"/>
      <c r="D38" s="26"/>
      <c r="E38" s="26"/>
      <c r="F38" s="27"/>
      <c r="G38" s="16"/>
      <c r="H38" s="13">
        <v>955500</v>
      </c>
      <c r="I38" s="14"/>
      <c r="J38" s="14"/>
    </row>
    <row r="39" spans="2:13" x14ac:dyDescent="0.25">
      <c r="B39" s="25" t="s">
        <v>13</v>
      </c>
      <c r="C39" s="26"/>
      <c r="D39" s="26"/>
      <c r="E39" s="26"/>
      <c r="F39" s="27"/>
      <c r="G39" s="16"/>
      <c r="H39" s="13">
        <f>1086347.98+6902</f>
        <v>1093249.98</v>
      </c>
      <c r="I39" s="14"/>
      <c r="J39" s="14"/>
    </row>
    <row r="40" spans="2:13" x14ac:dyDescent="0.25">
      <c r="B40" s="25" t="s">
        <v>14</v>
      </c>
      <c r="C40" s="26"/>
      <c r="D40" s="26"/>
      <c r="E40" s="26"/>
      <c r="F40" s="27"/>
      <c r="G40" s="16"/>
      <c r="H40" s="13">
        <v>0</v>
      </c>
      <c r="I40" s="14"/>
      <c r="J40" s="14"/>
    </row>
    <row r="41" spans="2:13" x14ac:dyDescent="0.25">
      <c r="B41" s="25" t="s">
        <v>15</v>
      </c>
      <c r="C41" s="26"/>
      <c r="D41" s="26"/>
      <c r="E41" s="26"/>
      <c r="F41" s="27"/>
      <c r="G41" s="16"/>
      <c r="H41" s="13">
        <v>0</v>
      </c>
      <c r="I41" s="14"/>
      <c r="J41" s="14"/>
    </row>
    <row r="42" spans="2:13" x14ac:dyDescent="0.25">
      <c r="B42" s="34" t="s">
        <v>21</v>
      </c>
      <c r="C42" s="34"/>
      <c r="D42" s="34"/>
      <c r="E42" s="34"/>
      <c r="F42" s="34"/>
      <c r="G42" s="19">
        <v>43608</v>
      </c>
      <c r="H42" s="7">
        <f>H43+H44+H45+H46+H47</f>
        <v>0</v>
      </c>
      <c r="I42" s="14"/>
      <c r="J42" s="14"/>
    </row>
    <row r="43" spans="2:13" x14ac:dyDescent="0.25">
      <c r="B43" s="25" t="s">
        <v>10</v>
      </c>
      <c r="C43" s="26"/>
      <c r="D43" s="26"/>
      <c r="E43" s="26"/>
      <c r="F43" s="27"/>
      <c r="G43" s="2"/>
      <c r="H43" s="13">
        <v>0</v>
      </c>
      <c r="I43" s="14"/>
      <c r="J43" s="14"/>
    </row>
    <row r="44" spans="2:13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4"/>
      <c r="J44" s="14"/>
    </row>
    <row r="45" spans="2:13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4"/>
      <c r="J45" s="14"/>
    </row>
    <row r="46" spans="2:13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4"/>
      <c r="J46" s="14"/>
    </row>
    <row r="47" spans="2:13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4"/>
      <c r="J47" s="14"/>
    </row>
    <row r="48" spans="2:13" x14ac:dyDescent="0.25">
      <c r="B48" s="39" t="s">
        <v>18</v>
      </c>
      <c r="C48" s="39"/>
      <c r="D48" s="39"/>
      <c r="E48" s="39"/>
      <c r="F48" s="39"/>
      <c r="G48" s="8"/>
      <c r="H48" s="9">
        <f>55998.85+7065.11+1960+28741.33-37766.44+397710.18+10685.99+1386.85+344202.14+16197.74+39.36-0.27-770222.25</f>
        <v>55998.589999999967</v>
      </c>
      <c r="I48" s="14"/>
      <c r="J48" s="14"/>
      <c r="M48" s="11"/>
    </row>
    <row r="49" spans="2:11" x14ac:dyDescent="0.25">
      <c r="B49" s="37" t="s">
        <v>17</v>
      </c>
      <c r="C49" s="37"/>
      <c r="D49" s="37"/>
      <c r="E49" s="37"/>
      <c r="F49" s="37"/>
      <c r="G49" s="2"/>
      <c r="H49" s="3">
        <v>0</v>
      </c>
      <c r="I49" s="14"/>
      <c r="J49" s="14"/>
    </row>
    <row r="50" spans="2:11" x14ac:dyDescent="0.25">
      <c r="B50" s="36" t="s">
        <v>4</v>
      </c>
      <c r="C50" s="36"/>
      <c r="D50" s="36"/>
      <c r="E50" s="36"/>
      <c r="F50" s="36"/>
      <c r="G50" s="2"/>
      <c r="H50" s="10">
        <f>H14+H25-H32-H42+H48-H49</f>
        <v>3987064.2899999986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30" t="s">
        <v>27</v>
      </c>
      <c r="C52" s="30"/>
      <c r="D52" s="30"/>
      <c r="E52" s="30"/>
      <c r="F52" s="30"/>
      <c r="G52" s="12"/>
      <c r="H52" s="14"/>
      <c r="I52" s="17"/>
    </row>
    <row r="53" spans="2:11" x14ac:dyDescent="0.25">
      <c r="B53" s="24"/>
      <c r="C53" s="24"/>
      <c r="D53" s="24"/>
      <c r="E53" s="24"/>
      <c r="F53" s="24"/>
      <c r="G53" s="12"/>
      <c r="H53" s="14"/>
      <c r="I53" s="17"/>
    </row>
    <row r="54" spans="2:11" x14ac:dyDescent="0.25">
      <c r="B54" s="24"/>
      <c r="C54" s="24"/>
      <c r="D54" s="24"/>
      <c r="E54" s="24"/>
      <c r="F54" s="24"/>
      <c r="G54" s="12"/>
      <c r="H54" s="14"/>
      <c r="I54" s="17"/>
    </row>
    <row r="55" spans="2:11" x14ac:dyDescent="0.25">
      <c r="B55" s="20" t="s">
        <v>28</v>
      </c>
      <c r="C55" s="21" t="s">
        <v>29</v>
      </c>
      <c r="D55" s="22" t="s">
        <v>12</v>
      </c>
      <c r="E55" s="23">
        <v>296914.2</v>
      </c>
      <c r="F55" s="20">
        <v>190061579</v>
      </c>
      <c r="G55" s="12"/>
      <c r="H55" s="14"/>
      <c r="I55" s="17"/>
    </row>
    <row r="56" spans="2:11" x14ac:dyDescent="0.25">
      <c r="B56" s="20" t="s">
        <v>28</v>
      </c>
      <c r="C56" s="21" t="s">
        <v>29</v>
      </c>
      <c r="D56" s="22" t="s">
        <v>12</v>
      </c>
      <c r="E56" s="23">
        <v>6561.2</v>
      </c>
      <c r="F56" s="20">
        <v>190090348</v>
      </c>
      <c r="G56" s="12"/>
      <c r="H56" s="14"/>
      <c r="I56" s="17"/>
    </row>
    <row r="57" spans="2:11" x14ac:dyDescent="0.25">
      <c r="B57" s="20" t="s">
        <v>28</v>
      </c>
      <c r="C57" s="21" t="s">
        <v>30</v>
      </c>
      <c r="D57" s="22" t="s">
        <v>12</v>
      </c>
      <c r="E57" s="23">
        <v>271805.56</v>
      </c>
      <c r="F57" s="20" t="s">
        <v>31</v>
      </c>
      <c r="G57" s="12"/>
      <c r="H57" s="14"/>
      <c r="I57" s="17"/>
    </row>
    <row r="58" spans="2:11" x14ac:dyDescent="0.25">
      <c r="B58" s="20" t="s">
        <v>28</v>
      </c>
      <c r="C58" s="21" t="s">
        <v>30</v>
      </c>
      <c r="D58" s="22" t="s">
        <v>12</v>
      </c>
      <c r="E58" s="23">
        <v>5969.04</v>
      </c>
      <c r="F58" s="20" t="s">
        <v>32</v>
      </c>
      <c r="G58" s="12"/>
      <c r="H58" s="14"/>
      <c r="I58" s="17"/>
    </row>
    <row r="59" spans="2:11" x14ac:dyDescent="0.25">
      <c r="B59" s="40"/>
      <c r="C59" s="41"/>
      <c r="D59" s="42" t="s">
        <v>33</v>
      </c>
      <c r="E59" s="43">
        <f>SUM(E55:E58)</f>
        <v>581250</v>
      </c>
      <c r="F59" s="40"/>
      <c r="G59" s="12"/>
      <c r="H59" s="14"/>
      <c r="I59" s="17"/>
    </row>
    <row r="60" spans="2:11" x14ac:dyDescent="0.25">
      <c r="B60" s="20" t="s">
        <v>34</v>
      </c>
      <c r="C60" s="21" t="s">
        <v>35</v>
      </c>
      <c r="D60" s="22" t="s">
        <v>36</v>
      </c>
      <c r="E60" s="23">
        <v>342147.28</v>
      </c>
      <c r="F60" s="20" t="s">
        <v>37</v>
      </c>
      <c r="G60" s="12"/>
      <c r="H60" s="14"/>
      <c r="I60" s="17"/>
    </row>
    <row r="61" spans="2:11" x14ac:dyDescent="0.25">
      <c r="B61" s="20" t="s">
        <v>38</v>
      </c>
      <c r="C61" s="21" t="s">
        <v>39</v>
      </c>
      <c r="D61" s="22" t="s">
        <v>40</v>
      </c>
      <c r="E61" s="23">
        <v>613352.72</v>
      </c>
      <c r="F61" s="20" t="s">
        <v>41</v>
      </c>
      <c r="G61" s="12"/>
      <c r="H61" s="14"/>
      <c r="I61" s="17"/>
    </row>
    <row r="62" spans="2:11" x14ac:dyDescent="0.25">
      <c r="B62" s="44"/>
      <c r="C62" s="45"/>
      <c r="D62" s="42" t="s">
        <v>42</v>
      </c>
      <c r="E62" s="43">
        <f>SUM(E60:E61)</f>
        <v>955500</v>
      </c>
      <c r="F62" s="44"/>
      <c r="G62" s="12"/>
      <c r="H62" s="14"/>
      <c r="I62" s="17"/>
    </row>
    <row r="63" spans="2:11" x14ac:dyDescent="0.25">
      <c r="B63" s="20" t="s">
        <v>43</v>
      </c>
      <c r="C63" s="21" t="s">
        <v>44</v>
      </c>
      <c r="D63" s="22" t="s">
        <v>45</v>
      </c>
      <c r="E63" s="23">
        <v>49048</v>
      </c>
      <c r="F63" s="20" t="s">
        <v>46</v>
      </c>
    </row>
    <row r="64" spans="2:11" x14ac:dyDescent="0.25">
      <c r="B64" s="20" t="s">
        <v>43</v>
      </c>
      <c r="C64" s="21" t="s">
        <v>44</v>
      </c>
      <c r="D64" s="22" t="s">
        <v>45</v>
      </c>
      <c r="E64" s="23">
        <v>19970</v>
      </c>
      <c r="F64" s="20" t="s">
        <v>47</v>
      </c>
    </row>
    <row r="65" spans="2:6" x14ac:dyDescent="0.25">
      <c r="B65" s="20" t="s">
        <v>43</v>
      </c>
      <c r="C65" s="21" t="s">
        <v>48</v>
      </c>
      <c r="D65" s="22" t="s">
        <v>45</v>
      </c>
      <c r="E65" s="23">
        <v>51814.77</v>
      </c>
      <c r="F65" s="20" t="s">
        <v>49</v>
      </c>
    </row>
    <row r="66" spans="2:6" x14ac:dyDescent="0.25">
      <c r="B66" s="20" t="s">
        <v>50</v>
      </c>
      <c r="C66" s="21" t="s">
        <v>51</v>
      </c>
      <c r="D66" s="22" t="s">
        <v>52</v>
      </c>
      <c r="E66" s="23">
        <v>12550</v>
      </c>
      <c r="F66" s="20" t="s">
        <v>53</v>
      </c>
    </row>
    <row r="67" spans="2:6" x14ac:dyDescent="0.25">
      <c r="B67" s="20" t="s">
        <v>54</v>
      </c>
      <c r="C67" s="21" t="s">
        <v>55</v>
      </c>
      <c r="D67" s="22" t="s">
        <v>56</v>
      </c>
      <c r="E67" s="23">
        <v>480</v>
      </c>
      <c r="F67" s="20" t="s">
        <v>57</v>
      </c>
    </row>
    <row r="68" spans="2:6" x14ac:dyDescent="0.25">
      <c r="B68" s="20" t="s">
        <v>54</v>
      </c>
      <c r="C68" s="21" t="s">
        <v>55</v>
      </c>
      <c r="D68" s="22" t="s">
        <v>56</v>
      </c>
      <c r="E68" s="23">
        <v>6700</v>
      </c>
      <c r="F68" s="20" t="s">
        <v>58</v>
      </c>
    </row>
    <row r="69" spans="2:6" x14ac:dyDescent="0.25">
      <c r="B69" s="20" t="s">
        <v>54</v>
      </c>
      <c r="C69" s="21" t="s">
        <v>55</v>
      </c>
      <c r="D69" s="22" t="s">
        <v>56</v>
      </c>
      <c r="E69" s="23">
        <v>5460</v>
      </c>
      <c r="F69" s="20" t="s">
        <v>59</v>
      </c>
    </row>
    <row r="70" spans="2:6" x14ac:dyDescent="0.25">
      <c r="B70" s="20" t="s">
        <v>60</v>
      </c>
      <c r="C70" s="21" t="s">
        <v>61</v>
      </c>
      <c r="D70" s="22" t="s">
        <v>62</v>
      </c>
      <c r="E70" s="23">
        <v>1022.4</v>
      </c>
      <c r="F70" s="20" t="s">
        <v>63</v>
      </c>
    </row>
    <row r="71" spans="2:6" x14ac:dyDescent="0.25">
      <c r="B71" s="20" t="s">
        <v>64</v>
      </c>
      <c r="C71" s="21" t="s">
        <v>65</v>
      </c>
      <c r="D71" s="22" t="s">
        <v>66</v>
      </c>
      <c r="E71" s="23">
        <v>450.12</v>
      </c>
      <c r="F71" s="20" t="s">
        <v>67</v>
      </c>
    </row>
    <row r="72" spans="2:6" x14ac:dyDescent="0.25">
      <c r="B72" s="20" t="s">
        <v>68</v>
      </c>
      <c r="C72" s="21" t="s">
        <v>65</v>
      </c>
      <c r="D72" s="22" t="s">
        <v>69</v>
      </c>
      <c r="E72" s="23">
        <v>2211.6</v>
      </c>
      <c r="F72" s="20" t="s">
        <v>67</v>
      </c>
    </row>
    <row r="73" spans="2:6" x14ac:dyDescent="0.25">
      <c r="B73" s="20" t="s">
        <v>34</v>
      </c>
      <c r="C73" s="21" t="s">
        <v>70</v>
      </c>
      <c r="D73" s="22" t="s">
        <v>71</v>
      </c>
      <c r="E73" s="23">
        <v>3628.8</v>
      </c>
      <c r="F73" s="20" t="s">
        <v>72</v>
      </c>
    </row>
    <row r="74" spans="2:6" x14ac:dyDescent="0.25">
      <c r="B74" s="20" t="s">
        <v>73</v>
      </c>
      <c r="C74" s="21" t="s">
        <v>74</v>
      </c>
      <c r="D74" s="22" t="s">
        <v>75</v>
      </c>
      <c r="E74" s="23">
        <v>27213.5</v>
      </c>
      <c r="F74" s="20" t="s">
        <v>76</v>
      </c>
    </row>
    <row r="75" spans="2:6" x14ac:dyDescent="0.25">
      <c r="B75" s="20" t="s">
        <v>77</v>
      </c>
      <c r="C75" s="21" t="s">
        <v>78</v>
      </c>
      <c r="D75" s="22" t="s">
        <v>79</v>
      </c>
      <c r="E75" s="23">
        <v>29987.73</v>
      </c>
      <c r="F75" s="20" t="s">
        <v>80</v>
      </c>
    </row>
    <row r="76" spans="2:6" x14ac:dyDescent="0.25">
      <c r="B76" s="20" t="s">
        <v>77</v>
      </c>
      <c r="C76" s="21" t="s">
        <v>78</v>
      </c>
      <c r="D76" s="22" t="s">
        <v>79</v>
      </c>
      <c r="E76" s="23">
        <v>10848.8</v>
      </c>
      <c r="F76" s="20" t="s">
        <v>81</v>
      </c>
    </row>
    <row r="77" spans="2:6" x14ac:dyDescent="0.25">
      <c r="B77" s="20" t="s">
        <v>77</v>
      </c>
      <c r="C77" s="21" t="s">
        <v>78</v>
      </c>
      <c r="D77" s="22" t="s">
        <v>79</v>
      </c>
      <c r="E77" s="23">
        <v>14021.57</v>
      </c>
      <c r="F77" s="20" t="s">
        <v>82</v>
      </c>
    </row>
    <row r="78" spans="2:6" x14ac:dyDescent="0.25">
      <c r="B78" s="20" t="s">
        <v>77</v>
      </c>
      <c r="C78" s="21" t="s">
        <v>78</v>
      </c>
      <c r="D78" s="22" t="s">
        <v>79</v>
      </c>
      <c r="E78" s="23">
        <v>3377.46</v>
      </c>
      <c r="F78" s="20" t="s">
        <v>83</v>
      </c>
    </row>
    <row r="79" spans="2:6" x14ac:dyDescent="0.25">
      <c r="B79" s="20" t="s">
        <v>77</v>
      </c>
      <c r="C79" s="21" t="s">
        <v>78</v>
      </c>
      <c r="D79" s="22" t="s">
        <v>79</v>
      </c>
      <c r="E79" s="23">
        <v>89656.15</v>
      </c>
      <c r="F79" s="20" t="s">
        <v>84</v>
      </c>
    </row>
    <row r="80" spans="2:6" x14ac:dyDescent="0.25">
      <c r="B80" s="20" t="s">
        <v>77</v>
      </c>
      <c r="C80" s="21" t="s">
        <v>78</v>
      </c>
      <c r="D80" s="22" t="s">
        <v>79</v>
      </c>
      <c r="E80" s="23">
        <v>409.39</v>
      </c>
      <c r="F80" s="20" t="s">
        <v>85</v>
      </c>
    </row>
    <row r="81" spans="2:6" x14ac:dyDescent="0.25">
      <c r="B81" s="20" t="s">
        <v>60</v>
      </c>
      <c r="C81" s="21" t="s">
        <v>86</v>
      </c>
      <c r="D81" s="22" t="s">
        <v>62</v>
      </c>
      <c r="E81" s="23">
        <v>11928</v>
      </c>
      <c r="F81" s="20" t="s">
        <v>87</v>
      </c>
    </row>
    <row r="82" spans="2:6" x14ac:dyDescent="0.25">
      <c r="B82" s="20" t="s">
        <v>88</v>
      </c>
      <c r="C82" s="21" t="s">
        <v>89</v>
      </c>
      <c r="D82" s="22" t="s">
        <v>90</v>
      </c>
      <c r="E82" s="23">
        <v>33918.74</v>
      </c>
      <c r="F82" s="20" t="s">
        <v>91</v>
      </c>
    </row>
    <row r="83" spans="2:6" x14ac:dyDescent="0.25">
      <c r="B83" s="20" t="s">
        <v>92</v>
      </c>
      <c r="C83" s="21" t="s">
        <v>89</v>
      </c>
      <c r="D83" s="22" t="s">
        <v>93</v>
      </c>
      <c r="E83" s="23">
        <v>2832.5</v>
      </c>
      <c r="F83" s="20" t="s">
        <v>91</v>
      </c>
    </row>
    <row r="84" spans="2:6" x14ac:dyDescent="0.25">
      <c r="B84" s="20" t="s">
        <v>94</v>
      </c>
      <c r="C84" s="21" t="s">
        <v>95</v>
      </c>
      <c r="D84" s="22" t="s">
        <v>96</v>
      </c>
      <c r="E84" s="23">
        <v>15000</v>
      </c>
      <c r="F84" s="20" t="s">
        <v>97</v>
      </c>
    </row>
    <row r="85" spans="2:6" x14ac:dyDescent="0.25">
      <c r="B85" s="20" t="s">
        <v>98</v>
      </c>
      <c r="C85" s="21" t="s">
        <v>99</v>
      </c>
      <c r="D85" s="22" t="s">
        <v>100</v>
      </c>
      <c r="E85" s="23">
        <v>680</v>
      </c>
      <c r="F85" s="20" t="s">
        <v>101</v>
      </c>
    </row>
    <row r="86" spans="2:6" x14ac:dyDescent="0.25">
      <c r="B86" s="20" t="s">
        <v>102</v>
      </c>
      <c r="C86" s="21" t="s">
        <v>103</v>
      </c>
      <c r="D86" s="22" t="s">
        <v>104</v>
      </c>
      <c r="E86" s="23">
        <v>6000</v>
      </c>
      <c r="F86" s="20" t="s">
        <v>105</v>
      </c>
    </row>
    <row r="87" spans="2:6" x14ac:dyDescent="0.25">
      <c r="B87" s="20" t="s">
        <v>34</v>
      </c>
      <c r="C87" s="21" t="s">
        <v>106</v>
      </c>
      <c r="D87" s="22" t="s">
        <v>71</v>
      </c>
      <c r="E87" s="23">
        <v>146160</v>
      </c>
      <c r="F87" s="20" t="s">
        <v>107</v>
      </c>
    </row>
    <row r="88" spans="2:6" x14ac:dyDescent="0.25">
      <c r="B88" s="20" t="s">
        <v>92</v>
      </c>
      <c r="C88" s="21" t="s">
        <v>108</v>
      </c>
      <c r="D88" s="22" t="s">
        <v>93</v>
      </c>
      <c r="E88" s="23">
        <v>6684</v>
      </c>
      <c r="F88" s="20" t="s">
        <v>109</v>
      </c>
    </row>
    <row r="89" spans="2:6" x14ac:dyDescent="0.25">
      <c r="B89" s="20" t="s">
        <v>92</v>
      </c>
      <c r="C89" s="21" t="s">
        <v>108</v>
      </c>
      <c r="D89" s="22" t="s">
        <v>93</v>
      </c>
      <c r="E89" s="23">
        <v>3420</v>
      </c>
      <c r="F89" s="20" t="s">
        <v>110</v>
      </c>
    </row>
    <row r="90" spans="2:6" x14ac:dyDescent="0.25">
      <c r="B90" s="20" t="s">
        <v>92</v>
      </c>
      <c r="C90" s="21" t="s">
        <v>108</v>
      </c>
      <c r="D90" s="22" t="s">
        <v>93</v>
      </c>
      <c r="E90" s="23">
        <v>599</v>
      </c>
      <c r="F90" s="20" t="s">
        <v>111</v>
      </c>
    </row>
    <row r="91" spans="2:6" x14ac:dyDescent="0.25">
      <c r="B91" s="20" t="s">
        <v>92</v>
      </c>
      <c r="C91" s="21" t="s">
        <v>112</v>
      </c>
      <c r="D91" s="22" t="s">
        <v>93</v>
      </c>
      <c r="E91" s="23">
        <v>37128</v>
      </c>
      <c r="F91" s="20" t="s">
        <v>113</v>
      </c>
    </row>
    <row r="92" spans="2:6" x14ac:dyDescent="0.25">
      <c r="B92" s="20" t="s">
        <v>114</v>
      </c>
      <c r="C92" s="21" t="s">
        <v>115</v>
      </c>
      <c r="D92" s="22" t="s">
        <v>116</v>
      </c>
      <c r="E92" s="23">
        <v>3300</v>
      </c>
      <c r="F92" s="20" t="s">
        <v>117</v>
      </c>
    </row>
    <row r="93" spans="2:6" x14ac:dyDescent="0.25">
      <c r="B93" s="20" t="s">
        <v>118</v>
      </c>
      <c r="C93" s="21" t="s">
        <v>115</v>
      </c>
      <c r="D93" s="22" t="s">
        <v>119</v>
      </c>
      <c r="E93" s="23">
        <v>9900</v>
      </c>
      <c r="F93" s="20" t="s">
        <v>120</v>
      </c>
    </row>
    <row r="94" spans="2:6" x14ac:dyDescent="0.25">
      <c r="B94" s="20" t="s">
        <v>114</v>
      </c>
      <c r="C94" s="21" t="s">
        <v>115</v>
      </c>
      <c r="D94" s="22" t="s">
        <v>116</v>
      </c>
      <c r="E94" s="23">
        <v>8700</v>
      </c>
      <c r="F94" s="20" t="s">
        <v>120</v>
      </c>
    </row>
    <row r="95" spans="2:6" x14ac:dyDescent="0.25">
      <c r="B95" s="20" t="s">
        <v>114</v>
      </c>
      <c r="C95" s="21" t="s">
        <v>115</v>
      </c>
      <c r="D95" s="22" t="s">
        <v>116</v>
      </c>
      <c r="E95" s="23">
        <v>56000</v>
      </c>
      <c r="F95" s="20" t="s">
        <v>121</v>
      </c>
    </row>
    <row r="96" spans="2:6" x14ac:dyDescent="0.25">
      <c r="B96" s="20" t="s">
        <v>102</v>
      </c>
      <c r="C96" s="21" t="s">
        <v>122</v>
      </c>
      <c r="D96" s="22" t="s">
        <v>104</v>
      </c>
      <c r="E96" s="23">
        <v>20000</v>
      </c>
      <c r="F96" s="20" t="s">
        <v>123</v>
      </c>
    </row>
    <row r="97" spans="2:6" x14ac:dyDescent="0.25">
      <c r="B97" s="20" t="s">
        <v>118</v>
      </c>
      <c r="C97" s="21" t="s">
        <v>124</v>
      </c>
      <c r="D97" s="22" t="s">
        <v>119</v>
      </c>
      <c r="E97" s="23">
        <v>22320</v>
      </c>
      <c r="F97" s="20" t="s">
        <v>125</v>
      </c>
    </row>
    <row r="98" spans="2:6" x14ac:dyDescent="0.25">
      <c r="B98" s="20" t="s">
        <v>126</v>
      </c>
      <c r="C98" s="21" t="s">
        <v>127</v>
      </c>
      <c r="D98" s="22" t="s">
        <v>128</v>
      </c>
      <c r="E98" s="23">
        <v>22500</v>
      </c>
      <c r="F98" s="20" t="s">
        <v>129</v>
      </c>
    </row>
    <row r="99" spans="2:6" x14ac:dyDescent="0.25">
      <c r="B99" s="20" t="s">
        <v>130</v>
      </c>
      <c r="C99" s="21" t="s">
        <v>131</v>
      </c>
      <c r="D99" s="22" t="s">
        <v>132</v>
      </c>
      <c r="E99" s="23">
        <v>18408.900000000001</v>
      </c>
      <c r="F99" s="20" t="s">
        <v>133</v>
      </c>
    </row>
    <row r="100" spans="2:6" x14ac:dyDescent="0.25">
      <c r="B100" s="20" t="s">
        <v>92</v>
      </c>
      <c r="C100" s="21" t="s">
        <v>131</v>
      </c>
      <c r="D100" s="22" t="s">
        <v>93</v>
      </c>
      <c r="E100" s="23">
        <v>47466.7</v>
      </c>
      <c r="F100" s="20" t="s">
        <v>133</v>
      </c>
    </row>
    <row r="101" spans="2:6" x14ac:dyDescent="0.25">
      <c r="B101" s="20" t="s">
        <v>134</v>
      </c>
      <c r="C101" s="21" t="s">
        <v>131</v>
      </c>
      <c r="D101" s="22" t="s">
        <v>135</v>
      </c>
      <c r="E101" s="23">
        <v>70865.45</v>
      </c>
      <c r="F101" s="20" t="s">
        <v>133</v>
      </c>
    </row>
    <row r="102" spans="2:6" x14ac:dyDescent="0.25">
      <c r="B102" s="20" t="s">
        <v>136</v>
      </c>
      <c r="C102" s="21" t="s">
        <v>137</v>
      </c>
      <c r="D102" s="22" t="s">
        <v>138</v>
      </c>
      <c r="E102" s="23">
        <v>113654.39999999999</v>
      </c>
      <c r="F102" s="20" t="s">
        <v>139</v>
      </c>
    </row>
    <row r="103" spans="2:6" x14ac:dyDescent="0.25">
      <c r="B103" s="20" t="s">
        <v>136</v>
      </c>
      <c r="C103" s="21" t="s">
        <v>137</v>
      </c>
      <c r="D103" s="22" t="s">
        <v>138</v>
      </c>
      <c r="E103" s="23">
        <v>96556.800000000003</v>
      </c>
      <c r="F103" s="20" t="s">
        <v>140</v>
      </c>
    </row>
    <row r="104" spans="2:6" x14ac:dyDescent="0.25">
      <c r="B104" s="20" t="s">
        <v>136</v>
      </c>
      <c r="C104" s="21" t="s">
        <v>137</v>
      </c>
      <c r="D104" s="22" t="s">
        <v>138</v>
      </c>
      <c r="E104" s="23">
        <v>3475.2</v>
      </c>
      <c r="F104" s="20" t="s">
        <v>141</v>
      </c>
    </row>
    <row r="105" spans="2:6" x14ac:dyDescent="0.25">
      <c r="B105" s="40"/>
      <c r="C105" s="41"/>
      <c r="D105" s="42" t="s">
        <v>142</v>
      </c>
      <c r="E105" s="43">
        <f>SUM(E63:E104)</f>
        <v>1086347.98</v>
      </c>
      <c r="F105" s="40"/>
    </row>
    <row r="106" spans="2:6" x14ac:dyDescent="0.25">
      <c r="B106" s="20" t="s">
        <v>143</v>
      </c>
      <c r="C106" s="21" t="s">
        <v>144</v>
      </c>
      <c r="D106" s="46" t="s">
        <v>145</v>
      </c>
      <c r="E106" s="23">
        <v>1296</v>
      </c>
      <c r="F106" s="20"/>
    </row>
    <row r="107" spans="2:6" x14ac:dyDescent="0.25">
      <c r="B107" s="20" t="s">
        <v>146</v>
      </c>
      <c r="C107" s="21" t="s">
        <v>147</v>
      </c>
      <c r="D107" s="46" t="s">
        <v>145</v>
      </c>
      <c r="E107" s="23">
        <v>1720</v>
      </c>
      <c r="F107" s="20"/>
    </row>
    <row r="108" spans="2:6" x14ac:dyDescent="0.25">
      <c r="B108" s="20" t="s">
        <v>146</v>
      </c>
      <c r="C108" s="21" t="s">
        <v>148</v>
      </c>
      <c r="D108" s="46" t="s">
        <v>145</v>
      </c>
      <c r="E108" s="23">
        <v>3342</v>
      </c>
      <c r="F108" s="20"/>
    </row>
    <row r="109" spans="2:6" x14ac:dyDescent="0.25">
      <c r="B109" s="20" t="s">
        <v>146</v>
      </c>
      <c r="C109" s="21" t="s">
        <v>149</v>
      </c>
      <c r="D109" s="46" t="s">
        <v>145</v>
      </c>
      <c r="E109" s="23">
        <v>204</v>
      </c>
      <c r="F109" s="20"/>
    </row>
    <row r="110" spans="2:6" x14ac:dyDescent="0.25">
      <c r="B110" s="20" t="s">
        <v>146</v>
      </c>
      <c r="C110" s="21" t="s">
        <v>150</v>
      </c>
      <c r="D110" s="46" t="s">
        <v>145</v>
      </c>
      <c r="E110" s="23">
        <v>236</v>
      </c>
      <c r="F110" s="20"/>
    </row>
    <row r="111" spans="2:6" x14ac:dyDescent="0.25">
      <c r="B111" s="20" t="s">
        <v>151</v>
      </c>
      <c r="C111" s="47" t="s">
        <v>152</v>
      </c>
      <c r="D111" s="46"/>
      <c r="E111" s="23">
        <v>104</v>
      </c>
      <c r="F111" s="20"/>
    </row>
    <row r="112" spans="2:6" x14ac:dyDescent="0.25">
      <c r="B112" s="44"/>
      <c r="C112" s="45"/>
      <c r="D112" s="42" t="s">
        <v>153</v>
      </c>
      <c r="E112" s="43">
        <f>SUM(E106:E111)</f>
        <v>6902</v>
      </c>
      <c r="F112" s="44"/>
    </row>
  </sheetData>
  <mergeCells count="47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17:F17"/>
    <mergeCell ref="B18:F18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B20:F20"/>
    <mergeCell ref="B21:F21"/>
    <mergeCell ref="B22:F22"/>
    <mergeCell ref="B11:F11"/>
    <mergeCell ref="B15:F15"/>
    <mergeCell ref="B16:F16"/>
    <mergeCell ref="C2:G2"/>
    <mergeCell ref="B4:D4"/>
    <mergeCell ref="B5:D5"/>
    <mergeCell ref="B6:D6"/>
    <mergeCell ref="C8:G8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64" orientation="portrait" verticalDpi="0" r:id="rId1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2019-05-24T11:47:51Z</dcterms:modified>
</cp:coreProperties>
</file>